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66" windowHeight="13981"/>
  </bookViews>
  <sheets>
    <sheet name="общежитие" sheetId="1" r:id="rId1"/>
  </sheets>
  <definedNames>
    <definedName name="_xlnm.Print_Area" localSheetId="0">общежитие!$A$1:$F$26</definedName>
  </definedNames>
  <calcPr calcId="144525"/>
</workbook>
</file>

<file path=xl/sharedStrings.xml><?xml version="1.0" encoding="utf-8"?>
<sst xmlns="http://schemas.openxmlformats.org/spreadsheetml/2006/main" count="25">
  <si>
    <t>Расчет стоимости 1-го койко-места  общежитии 
на 2017 - 2018  учебный год</t>
  </si>
  <si>
    <t>Исходные данне для расчета</t>
  </si>
  <si>
    <t xml:space="preserve"> 2017 год
(план)</t>
  </si>
  <si>
    <t>В день</t>
  </si>
  <si>
    <t>Более1-го дня
(итог умножается на кол-во дней + стирка белья)</t>
  </si>
  <si>
    <t>В неделю</t>
  </si>
  <si>
    <t>В  месяц</t>
  </si>
  <si>
    <t>Тепло(руб.)</t>
  </si>
  <si>
    <t>Вода(руб.)</t>
  </si>
  <si>
    <t>Электро энергия(руб.)</t>
  </si>
  <si>
    <t>Газ(руб.)</t>
  </si>
  <si>
    <t>Стирка белья(руб.)</t>
  </si>
  <si>
    <t>Дезинфекция</t>
  </si>
  <si>
    <t>Телефон, интернет</t>
  </si>
  <si>
    <t>Заработная плата персонала общежития(руб.)</t>
  </si>
  <si>
    <t>Начислени  на ФОТ 30,2%</t>
  </si>
  <si>
    <t>Итого</t>
  </si>
  <si>
    <t>Норма рентабельности (%)</t>
  </si>
  <si>
    <t>х</t>
  </si>
  <si>
    <t>Плановые накопления</t>
  </si>
  <si>
    <t>ВСЕГО</t>
  </si>
  <si>
    <t xml:space="preserve">Коэффициент использования койки </t>
  </si>
  <si>
    <t>Понижающий коэф-т для студентов</t>
  </si>
  <si>
    <t>Всего с учетом коэффициентов</t>
  </si>
  <si>
    <t xml:space="preserve">Количество койко-мест 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</si>
</sst>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3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0"/>
      <name val="Times New Roman"/>
      <charset val="20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rgb="FF000000"/>
      <name val="Arial Cyr"/>
      <charset val="134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2"/>
      <color rgb="FF000000"/>
      <name val="Arial Cyr"/>
      <charset val="134"/>
    </font>
    <font>
      <sz val="11"/>
      <color rgb="FF3F3F76"/>
      <name val="Calibri"/>
      <charset val="0"/>
      <scheme val="minor"/>
    </font>
    <font>
      <b/>
      <sz val="10"/>
      <color rgb="FF000000"/>
      <name val="Arial Cyr"/>
      <charset val="134"/>
    </font>
    <font>
      <sz val="10"/>
      <color theme="1"/>
      <name val="Arial Black"/>
      <charset val="204"/>
    </font>
    <font>
      <sz val="10"/>
      <color rgb="FF000000"/>
      <name val="Arial"/>
      <charset val="134"/>
    </font>
    <font>
      <sz val="11"/>
      <color rgb="FF006100"/>
      <name val="Calibri"/>
      <charset val="0"/>
      <scheme val="minor"/>
    </font>
    <font>
      <sz val="11"/>
      <name val="Calibri"/>
      <charset val="134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4">
    <xf numFmtId="0" fontId="0" fillId="0" borderId="0"/>
    <xf numFmtId="0" fontId="29" fillId="0" borderId="0"/>
    <xf numFmtId="4" fontId="9" fillId="0" borderId="4">
      <alignment horizontal="right" vertical="top" shrinkToFit="1"/>
    </xf>
    <xf numFmtId="0" fontId="9" fillId="0" borderId="0">
      <alignment horizontal="right"/>
    </xf>
    <xf numFmtId="0" fontId="6" fillId="0" borderId="0"/>
    <xf numFmtId="49" fontId="25" fillId="0" borderId="4">
      <alignment horizontal="left" vertical="top" wrapText="1"/>
    </xf>
    <xf numFmtId="0" fontId="23" fillId="0" borderId="0">
      <alignment horizontal="center"/>
    </xf>
    <xf numFmtId="49" fontId="9" fillId="0" borderId="4">
      <alignment horizontal="left" vertical="top" wrapText="1"/>
    </xf>
    <xf numFmtId="0" fontId="9" fillId="0" borderId="0"/>
    <xf numFmtId="0" fontId="9" fillId="0" borderId="14"/>
    <xf numFmtId="4" fontId="25" fillId="32" borderId="4">
      <alignment horizontal="right" vertical="top" shrinkToFit="1"/>
    </xf>
    <xf numFmtId="0" fontId="9" fillId="0" borderId="0">
      <alignment horizontal="left" wrapText="1"/>
    </xf>
    <xf numFmtId="0" fontId="9" fillId="0" borderId="4">
      <alignment horizontal="center" vertical="center" shrinkToFit="1"/>
    </xf>
    <xf numFmtId="0" fontId="9" fillId="0" borderId="11"/>
    <xf numFmtId="0" fontId="9" fillId="0" borderId="4">
      <alignment horizontal="center" vertical="center" wrapText="1"/>
    </xf>
    <xf numFmtId="0" fontId="9" fillId="21" borderId="12"/>
    <xf numFmtId="0" fontId="9" fillId="21" borderId="13"/>
    <xf numFmtId="0" fontId="25" fillId="0" borderId="4">
      <alignment horizontal="left"/>
    </xf>
    <xf numFmtId="0" fontId="9" fillId="0" borderId="0">
      <alignment horizontal="right"/>
    </xf>
    <xf numFmtId="0" fontId="9" fillId="21" borderId="11"/>
    <xf numFmtId="0" fontId="9" fillId="0" borderId="0">
      <alignment wrapText="1"/>
    </xf>
    <xf numFmtId="0" fontId="23" fillId="0" borderId="0">
      <alignment horizontal="center"/>
    </xf>
    <xf numFmtId="0" fontId="23" fillId="0" borderId="0">
      <alignment horizontal="center" wrapText="1"/>
    </xf>
    <xf numFmtId="0" fontId="9" fillId="21" borderId="0"/>
    <xf numFmtId="0" fontId="27" fillId="0" borderId="0"/>
    <xf numFmtId="0" fontId="27" fillId="0" borderId="0"/>
    <xf numFmtId="4" fontId="25" fillId="6" borderId="4">
      <alignment horizontal="right" vertical="top" shrinkToFit="1"/>
    </xf>
    <xf numFmtId="0" fontId="26" fillId="0" borderId="0"/>
    <xf numFmtId="0" fontId="18" fillId="0" borderId="0"/>
    <xf numFmtId="0" fontId="18" fillId="0" borderId="0"/>
    <xf numFmtId="0" fontId="13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/>
    <xf numFmtId="9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9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4" fontId="9" fillId="6" borderId="4">
      <alignment horizontal="right" vertical="top" shrinkToFit="1"/>
    </xf>
    <xf numFmtId="0" fontId="9" fillId="0" borderId="0">
      <alignment wrapText="1"/>
    </xf>
    <xf numFmtId="0" fontId="8" fillId="0" borderId="0" applyNumberFormat="0" applyFill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0" borderId="0"/>
    <xf numFmtId="0" fontId="28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84">
    <cellStyle name="Обычный" xfId="0" builtinId="0"/>
    <cellStyle name="Обычный 4" xfId="1"/>
    <cellStyle name="xl44" xfId="2"/>
    <cellStyle name="xl39" xfId="3"/>
    <cellStyle name="Обычный 2 2" xfId="4"/>
    <cellStyle name="xl42" xfId="5"/>
    <cellStyle name="xl37" xfId="6"/>
    <cellStyle name="xl41" xfId="7"/>
    <cellStyle name="xl36" xfId="8"/>
    <cellStyle name="xl40" xfId="9"/>
    <cellStyle name="xl35" xfId="10"/>
    <cellStyle name="xl34" xfId="11"/>
    <cellStyle name="xl29" xfId="12"/>
    <cellStyle name="xl33" xfId="13"/>
    <cellStyle name="xl28" xfId="14"/>
    <cellStyle name="xl32" xfId="15"/>
    <cellStyle name="xl27" xfId="16"/>
    <cellStyle name="xl31" xfId="17"/>
    <cellStyle name="xl26" xfId="18"/>
    <cellStyle name="xl30" xfId="19"/>
    <cellStyle name="xl25" xfId="20"/>
    <cellStyle name="xl24" xfId="21"/>
    <cellStyle name="xl23" xfId="22"/>
    <cellStyle name="xl21" xfId="23"/>
    <cellStyle name="td" xfId="24"/>
    <cellStyle name="style0" xfId="25"/>
    <cellStyle name="st29" xfId="26"/>
    <cellStyle name="Обычный 3" xfId="27"/>
    <cellStyle name="col" xfId="28"/>
    <cellStyle name="br" xfId="29"/>
    <cellStyle name="60% — Акцент6" xfId="30" builtinId="52"/>
    <cellStyle name="40% — Акцент6" xfId="31" builtinId="51"/>
    <cellStyle name="Акцент4" xfId="32" builtinId="41"/>
    <cellStyle name="20% — Акцент6" xfId="33" builtinId="50"/>
    <cellStyle name="Гиперссылка" xfId="34" builtinId="8"/>
    <cellStyle name="40% — Акцент5" xfId="35" builtinId="47"/>
    <cellStyle name="Акцент3" xfId="36" builtinId="37"/>
    <cellStyle name="20% — Акцент5" xfId="37" builtinId="46"/>
    <cellStyle name="Акцент2" xfId="38" builtinId="33"/>
    <cellStyle name="20% — Акцент4" xfId="39" builtinId="42"/>
    <cellStyle name="Акцент1" xfId="40" builtinId="29"/>
    <cellStyle name="20% — Акцент3" xfId="41" builtinId="38"/>
    <cellStyle name="Заголовок 1" xfId="42" builtinId="16"/>
    <cellStyle name="Денежный" xfId="43" builtinId="4"/>
    <cellStyle name="60% — Акцент2" xfId="44" builtinId="36"/>
    <cellStyle name="Ввод" xfId="45" builtinId="20"/>
    <cellStyle name="Акцент6" xfId="46" builtinId="49"/>
    <cellStyle name="tr" xfId="47"/>
    <cellStyle name="Процент" xfId="48" builtinId="5"/>
    <cellStyle name="40% — Акцент2" xfId="49" builtinId="35"/>
    <cellStyle name="20% — Акцент2" xfId="50" builtinId="34"/>
    <cellStyle name="Запятая" xfId="51" builtinId="3"/>
    <cellStyle name="Акцент5" xfId="52" builtinId="45"/>
    <cellStyle name="Нейтральный" xfId="53" builtinId="28"/>
    <cellStyle name="40% — Акцент1" xfId="54" builtinId="31"/>
    <cellStyle name="20% — Акцент1" xfId="55" builtinId="30"/>
    <cellStyle name="Открывавшаяся гиперссылка" xfId="56" builtinId="9"/>
    <cellStyle name="Связанная ячейка" xfId="57" builtinId="24"/>
    <cellStyle name="Проверить ячейку" xfId="58" builtinId="23"/>
    <cellStyle name="60% — Акцент5" xfId="59" builtinId="48"/>
    <cellStyle name="Заголовок 4" xfId="60" builtinId="19"/>
    <cellStyle name="Заголовок 3" xfId="61" builtinId="18"/>
    <cellStyle name="60% — Акцент4" xfId="62" builtinId="44"/>
    <cellStyle name="Плохой" xfId="63" builtinId="27"/>
    <cellStyle name="Вычисление" xfId="64" builtinId="22"/>
    <cellStyle name="xl22" xfId="65"/>
    <cellStyle name="Пояснительный текст" xfId="66" builtinId="53"/>
    <cellStyle name="Денежный[0]" xfId="67" builtinId="7"/>
    <cellStyle name="40% — Акцент3" xfId="68" builtinId="39"/>
    <cellStyle name="Заголовок" xfId="69" builtinId="15"/>
    <cellStyle name="Обычный 2 3" xfId="70"/>
    <cellStyle name="xl43" xfId="71"/>
    <cellStyle name="xl38" xfId="72"/>
    <cellStyle name="Предупреждающий текст" xfId="73" builtinId="11"/>
    <cellStyle name="Примечание" xfId="74" builtinId="10"/>
    <cellStyle name="Итого" xfId="75" builtinId="25"/>
    <cellStyle name="Заголовок 2" xfId="76" builtinId="17"/>
    <cellStyle name="60% — Акцент3" xfId="77" builtinId="40"/>
    <cellStyle name="Запятая[0]" xfId="78" builtinId="6"/>
    <cellStyle name="60% — Акцент1" xfId="79" builtinId="32"/>
    <cellStyle name="Обычный 2" xfId="80"/>
    <cellStyle name="Хороший" xfId="81" builtinId="26"/>
    <cellStyle name="40% — Акцент4" xfId="82" builtinId="43"/>
    <cellStyle name="Вывод" xfId="83" builtinId="2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27"/>
  <sheetViews>
    <sheetView tabSelected="1" view="pageBreakPreview" zoomScale="120" zoomScaleNormal="100" zoomScaleSheetLayoutView="120" workbookViewId="0">
      <selection activeCell="A2" sqref="A2:C2"/>
    </sheetView>
  </sheetViews>
  <sheetFormatPr defaultColWidth="9" defaultRowHeight="14.2" outlineLevelCol="5"/>
  <cols>
    <col min="1" max="1" width="31.7100591715976" style="1" customWidth="1"/>
    <col min="2" max="3" width="18.2840236686391" style="1" customWidth="1"/>
    <col min="4" max="5" width="18.2840236686391" style="1" hidden="1" customWidth="1"/>
    <col min="6" max="6" width="18.2840236686391" style="1" customWidth="1"/>
    <col min="7" max="16384" width="9.14201183431953" style="1"/>
  </cols>
  <sheetData>
    <row r="2" ht="38.25" customHeight="1" spans="1:4">
      <c r="A2" s="2" t="s">
        <v>0</v>
      </c>
      <c r="B2" s="3"/>
      <c r="C2" s="3"/>
      <c r="D2" s="3"/>
    </row>
    <row r="3" ht="24.95" customHeight="1"/>
    <row r="4" spans="3:6">
      <c r="C4" s="4">
        <v>365</v>
      </c>
      <c r="D4" s="4"/>
      <c r="E4" s="4">
        <v>7</v>
      </c>
      <c r="F4" s="4">
        <v>12</v>
      </c>
    </row>
    <row r="5" ht="68.25" customHeight="1" spans="1:6">
      <c r="A5" s="5" t="s">
        <v>1</v>
      </c>
      <c r="B5" s="6" t="s">
        <v>2</v>
      </c>
      <c r="C5" s="5" t="s">
        <v>3</v>
      </c>
      <c r="D5" s="6" t="s">
        <v>4</v>
      </c>
      <c r="E5" s="5" t="s">
        <v>5</v>
      </c>
      <c r="F5" s="5" t="s">
        <v>6</v>
      </c>
    </row>
    <row r="6" ht="20.1" customHeight="1" spans="1:6">
      <c r="A6" s="7" t="s">
        <v>7</v>
      </c>
      <c r="B6" s="8">
        <v>495000</v>
      </c>
      <c r="C6" s="8">
        <f t="shared" ref="C6:C11" si="0">(B6/$C$4)/$B$22</f>
        <v>4.38888150019949</v>
      </c>
      <c r="D6" s="8">
        <f>(B6/$C$4)/$B$22</f>
        <v>4.38888150019949</v>
      </c>
      <c r="E6" s="8">
        <f>C6*$E$4</f>
        <v>30.7221705013965</v>
      </c>
      <c r="F6" s="8">
        <f t="shared" ref="F6:F14" si="1">(B6/$F$4)/$B$22</f>
        <v>133.495145631068</v>
      </c>
    </row>
    <row r="7" ht="20.1" customHeight="1" spans="1:6">
      <c r="A7" s="7" t="s">
        <v>8</v>
      </c>
      <c r="B7" s="8">
        <v>102000</v>
      </c>
      <c r="C7" s="8">
        <f t="shared" si="0"/>
        <v>0.90437558185929</v>
      </c>
      <c r="D7" s="8">
        <f>(B7/$C$4)/$B$22</f>
        <v>0.90437558185929</v>
      </c>
      <c r="E7" s="8">
        <f>C7*$E$4</f>
        <v>6.33062907301503</v>
      </c>
      <c r="F7" s="8">
        <f t="shared" si="1"/>
        <v>27.5080906148867</v>
      </c>
    </row>
    <row r="8" ht="20.1" customHeight="1" spans="1:6">
      <c r="A8" s="7" t="s">
        <v>9</v>
      </c>
      <c r="B8" s="8">
        <v>405498.2</v>
      </c>
      <c r="C8" s="8">
        <f t="shared" si="0"/>
        <v>3.59532029968524</v>
      </c>
      <c r="D8" s="8">
        <f>(B8/$C$4)/$B$22</f>
        <v>3.59532029968524</v>
      </c>
      <c r="E8" s="8">
        <f>C8*$E$4</f>
        <v>25.1672420977967</v>
      </c>
      <c r="F8" s="8">
        <f t="shared" si="1"/>
        <v>109.357659115426</v>
      </c>
    </row>
    <row r="9" ht="20.1" customHeight="1" spans="1:6">
      <c r="A9" s="7" t="s">
        <v>10</v>
      </c>
      <c r="B9" s="8">
        <v>20000</v>
      </c>
      <c r="C9" s="8">
        <f t="shared" si="0"/>
        <v>0.177328545462606</v>
      </c>
      <c r="D9" s="8">
        <f>(B9/$C$4)/$B$22</f>
        <v>0.177328545462606</v>
      </c>
      <c r="E9" s="8">
        <f>C9*$E$4</f>
        <v>1.24129981823824</v>
      </c>
      <c r="F9" s="8">
        <f t="shared" si="1"/>
        <v>5.39374325782093</v>
      </c>
    </row>
    <row r="10" ht="20.1" customHeight="1" spans="1:6">
      <c r="A10" s="9" t="s">
        <v>11</v>
      </c>
      <c r="B10" s="10">
        <v>29250</v>
      </c>
      <c r="C10" s="10">
        <v>1.97</v>
      </c>
      <c r="D10" s="10">
        <v>0</v>
      </c>
      <c r="E10" s="10">
        <f>C10</f>
        <v>1.97</v>
      </c>
      <c r="F10" s="10">
        <f t="shared" si="1"/>
        <v>7.88834951456311</v>
      </c>
    </row>
    <row r="11" ht="20.1" customHeight="1" spans="1:6">
      <c r="A11" s="7" t="s">
        <v>12</v>
      </c>
      <c r="B11" s="8">
        <v>56168</v>
      </c>
      <c r="C11" s="8">
        <f t="shared" si="0"/>
        <v>0.498009487077182</v>
      </c>
      <c r="D11" s="8">
        <f>(B11/$C$4)/$B$22</f>
        <v>0.498009487077182</v>
      </c>
      <c r="E11" s="8">
        <f>C11*$E$4</f>
        <v>3.48606640954028</v>
      </c>
      <c r="F11" s="8">
        <f t="shared" si="1"/>
        <v>15.1477885652643</v>
      </c>
    </row>
    <row r="12" ht="30" customHeight="1" spans="1:6">
      <c r="A12" s="11" t="s">
        <v>13</v>
      </c>
      <c r="B12" s="8">
        <v>27290</v>
      </c>
      <c r="C12" s="8">
        <f t="shared" ref="C12:C14" si="2">(B12/$C$4)/$B$22</f>
        <v>0.241964800283726</v>
      </c>
      <c r="D12" s="8">
        <f t="shared" ref="D12:D14" si="3">(B12/$C$4)/$B$22</f>
        <v>0.241964800283726</v>
      </c>
      <c r="E12" s="8">
        <f>C12*$E$4</f>
        <v>1.69375360198608</v>
      </c>
      <c r="F12" s="8">
        <f t="shared" si="1"/>
        <v>7.35976267529665</v>
      </c>
    </row>
    <row r="13" ht="28.8" spans="1:6">
      <c r="A13" s="11" t="s">
        <v>14</v>
      </c>
      <c r="B13" s="8">
        <f>(1839.5)*12</f>
        <v>22074</v>
      </c>
      <c r="C13" s="8">
        <f t="shared" si="2"/>
        <v>0.195717515627078</v>
      </c>
      <c r="D13" s="8">
        <f t="shared" si="3"/>
        <v>0.195717515627078</v>
      </c>
      <c r="E13" s="8">
        <f>C13*$E$4</f>
        <v>1.37002260938955</v>
      </c>
      <c r="F13" s="8">
        <f t="shared" si="1"/>
        <v>5.95307443365696</v>
      </c>
    </row>
    <row r="14" ht="20.1" customHeight="1" spans="1:6">
      <c r="A14" s="11" t="s">
        <v>15</v>
      </c>
      <c r="B14" s="8">
        <f>B13*0.302</f>
        <v>6666.348</v>
      </c>
      <c r="C14" s="8">
        <f t="shared" si="2"/>
        <v>0.0591066897193776</v>
      </c>
      <c r="D14" s="8">
        <f t="shared" si="3"/>
        <v>0.0591066897193776</v>
      </c>
      <c r="E14" s="8">
        <f>C14*$E$4</f>
        <v>0.413746828035643</v>
      </c>
      <c r="F14" s="8">
        <f t="shared" si="1"/>
        <v>1.7978284789644</v>
      </c>
    </row>
    <row r="15" ht="20.1" customHeight="1" spans="1:6">
      <c r="A15" s="11" t="s">
        <v>16</v>
      </c>
      <c r="B15" s="8">
        <f t="shared" ref="B15:F15" si="4">SUM(B6:B14)</f>
        <v>1163946.548</v>
      </c>
      <c r="C15" s="8">
        <f t="shared" si="4"/>
        <v>12.030704419914</v>
      </c>
      <c r="D15" s="8">
        <f t="shared" si="4"/>
        <v>10.060704419914</v>
      </c>
      <c r="E15" s="8">
        <f t="shared" si="4"/>
        <v>72.394930939398</v>
      </c>
      <c r="F15" s="8">
        <f t="shared" si="4"/>
        <v>313.901442286947</v>
      </c>
    </row>
    <row r="16" ht="20.1" customHeight="1" spans="1:6">
      <c r="A16" s="11" t="s">
        <v>17</v>
      </c>
      <c r="B16" s="12" t="s">
        <v>18</v>
      </c>
      <c r="C16" s="13">
        <v>0.047</v>
      </c>
      <c r="D16" s="13">
        <v>0.15</v>
      </c>
      <c r="E16" s="13">
        <v>0.15</v>
      </c>
      <c r="F16" s="13">
        <v>0.047</v>
      </c>
    </row>
    <row r="17" ht="20.1" customHeight="1" spans="1:6">
      <c r="A17" s="11" t="s">
        <v>19</v>
      </c>
      <c r="B17" s="12" t="s">
        <v>18</v>
      </c>
      <c r="C17" s="8">
        <f>C15*C16</f>
        <v>0.565443107735958</v>
      </c>
      <c r="D17" s="8">
        <f t="shared" ref="D17:F17" si="5">D15*D16</f>
        <v>1.5091056629871</v>
      </c>
      <c r="E17" s="8">
        <f t="shared" si="5"/>
        <v>10.8592396409097</v>
      </c>
      <c r="F17" s="8">
        <f t="shared" si="5"/>
        <v>14.7533677874865</v>
      </c>
    </row>
    <row r="18" ht="20.1" customHeight="1" spans="1:6">
      <c r="A18" s="11" t="s">
        <v>20</v>
      </c>
      <c r="B18" s="8">
        <f>B15</f>
        <v>1163946.548</v>
      </c>
      <c r="C18" s="8">
        <f>C15+C17</f>
        <v>12.59614752765</v>
      </c>
      <c r="D18" s="8">
        <f t="shared" ref="D18:F18" si="6">D15+D17</f>
        <v>11.5698100829011</v>
      </c>
      <c r="E18" s="8">
        <f t="shared" si="6"/>
        <v>83.2541705803077</v>
      </c>
      <c r="F18" s="8">
        <f t="shared" si="6"/>
        <v>328.654810074434</v>
      </c>
    </row>
    <row r="19" ht="30.75" customHeight="1" spans="1:6">
      <c r="A19" s="11" t="s">
        <v>21</v>
      </c>
      <c r="B19" s="12" t="s">
        <v>18</v>
      </c>
      <c r="C19" s="8">
        <v>14.3</v>
      </c>
      <c r="D19" s="12" t="s">
        <v>18</v>
      </c>
      <c r="E19" s="12" t="s">
        <v>18</v>
      </c>
      <c r="F19" s="12" t="s">
        <v>18</v>
      </c>
    </row>
    <row r="20" ht="33" customHeight="1" spans="1:6">
      <c r="A20" s="11" t="s">
        <v>22</v>
      </c>
      <c r="B20" s="12" t="s">
        <v>18</v>
      </c>
      <c r="C20" s="12" t="s">
        <v>18</v>
      </c>
      <c r="D20" s="12" t="s">
        <v>18</v>
      </c>
      <c r="E20" s="12" t="s">
        <v>18</v>
      </c>
      <c r="F20" s="14">
        <v>0.3</v>
      </c>
    </row>
    <row r="21" ht="33" customHeight="1" spans="1:6">
      <c r="A21" s="11" t="s">
        <v>23</v>
      </c>
      <c r="B21" s="12" t="s">
        <v>18</v>
      </c>
      <c r="C21" s="14">
        <v>180</v>
      </c>
      <c r="D21" s="12"/>
      <c r="E21" s="12"/>
      <c r="F21" s="14">
        <f>F18-F18*F20-0.06</f>
        <v>229.998367052104</v>
      </c>
    </row>
    <row r="22" ht="32.25" customHeight="1" spans="1:6">
      <c r="A22" s="11" t="s">
        <v>24</v>
      </c>
      <c r="B22" s="8">
        <v>309</v>
      </c>
      <c r="C22" s="12"/>
      <c r="D22" s="12"/>
      <c r="E22" s="7"/>
      <c r="F22" s="7"/>
    </row>
    <row r="23" ht="20.1" customHeight="1"/>
    <row r="24" ht="20.1" customHeight="1" spans="2:2">
      <c r="B24" s="15"/>
    </row>
    <row r="25" ht="20.1" customHeight="1"/>
    <row r="26" ht="20.1" customHeight="1"/>
    <row r="27" ht="20.1" customHeight="1"/>
  </sheetData>
  <mergeCells count="1">
    <mergeCell ref="A2:C2"/>
  </mergeCells>
  <pageMargins left="0.699305555555556" right="0.699305555555556" top="0.75" bottom="0.75" header="0.3" footer="0.3"/>
  <pageSetup paperSize="9" scale="71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общежитие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2006-09-28T08:33:00Z</dcterms:created>
  <dcterms:modified xsi:type="dcterms:W3CDTF">2018-01-29T19:12:14Z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